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<sst xmlns="http://schemas.openxmlformats.org/spreadsheetml/2006/main" count="156" uniqueCount="111">
  <si>
    <t>№ п/п</t>
  </si>
  <si>
    <t>Адрес</t>
  </si>
  <si>
    <t>Виды работ</t>
  </si>
  <si>
    <t>Установка приборов учета тепловой энергии</t>
  </si>
  <si>
    <t xml:space="preserve">Ремонт электропроводки в МОП, автоматизация подъездного освещения </t>
  </si>
  <si>
    <t>Ремонт отмостков</t>
  </si>
  <si>
    <t>Установка ограждения</t>
  </si>
  <si>
    <t>Замена разводки отопления в 4, 6 подъездах</t>
  </si>
  <si>
    <t>Ремонт оконных рам в МОП, ремонт оконных заполнений</t>
  </si>
  <si>
    <t>Замена оконных рам в МОП 3,4 подъезды</t>
  </si>
  <si>
    <t>Установка ограждения 3,4 подъезды</t>
  </si>
  <si>
    <t>Заделка межпанельных швов</t>
  </si>
  <si>
    <t>Установка приборов учёта тепловой энергии</t>
  </si>
  <si>
    <t>Установка прибора учёта тепловой энергии</t>
  </si>
  <si>
    <t>Ремонт лифтового оборудования</t>
  </si>
  <si>
    <t>Установка приборов учёта тепловой энергии и ГВС</t>
  </si>
  <si>
    <t>Замена этажных электрощитков, электропроводки</t>
  </si>
  <si>
    <t xml:space="preserve">Установка приборов учёта тепловой энергии </t>
  </si>
  <si>
    <t>Косметический ремонт 1-го подъезда</t>
  </si>
  <si>
    <t>Ремонт парапетов 64м</t>
  </si>
  <si>
    <t>Ремонт оголовков вент.шахт 8шт</t>
  </si>
  <si>
    <t>Замена почтовых ящиков 120шт</t>
  </si>
  <si>
    <t>Ремонт цоколя</t>
  </si>
  <si>
    <t>Замена разводки ХВС с установкой прибора учёта</t>
  </si>
  <si>
    <t>Установка вторых оконных рам</t>
  </si>
  <si>
    <t>Ремонт канализации</t>
  </si>
  <si>
    <t>Установка прибора учёта ХВС</t>
  </si>
  <si>
    <t>проспект Мира 100</t>
  </si>
  <si>
    <t>Эгерский бульвар 3</t>
  </si>
  <si>
    <t>Реконструкция кровли козырька центрального входа</t>
  </si>
  <si>
    <t>Эгерский бульвар 5</t>
  </si>
  <si>
    <t>Установка приборов учета ХВС</t>
  </si>
  <si>
    <t>Эгерский бульвар 7</t>
  </si>
  <si>
    <t>Эгерский бульвар 9</t>
  </si>
  <si>
    <t>Эгерский бульвар 11</t>
  </si>
  <si>
    <t>Эгерский бульвар 13</t>
  </si>
  <si>
    <t>Эгерский бульвар 15</t>
  </si>
  <si>
    <t>улица Хевешская 1</t>
  </si>
  <si>
    <t>Косметический ремонт подъездов</t>
  </si>
  <si>
    <t xml:space="preserve">Смена оконных рам в МОП, ремонт оконных заполнений </t>
  </si>
  <si>
    <t>проспект Мира 96</t>
  </si>
  <si>
    <t>улица Хевешская 1/1</t>
  </si>
  <si>
    <t>Сумма запланиро-ванная</t>
  </si>
  <si>
    <t xml:space="preserve">Сумма   закрытая </t>
  </si>
  <si>
    <t>Остаток</t>
  </si>
  <si>
    <t>проспект Мира 94</t>
  </si>
  <si>
    <t>проспект Мира 92</t>
  </si>
  <si>
    <t>проспект Мира 90</t>
  </si>
  <si>
    <t>улица Хевешская 3</t>
  </si>
  <si>
    <t>улица Хевешская 5</t>
  </si>
  <si>
    <t>улица Хевешская 9</t>
  </si>
  <si>
    <t>улица Хевешская 11</t>
  </si>
  <si>
    <t>улица Хевешская 11/2</t>
  </si>
  <si>
    <t>улица Хевешская 15</t>
  </si>
  <si>
    <t>проспект Мира 11</t>
  </si>
  <si>
    <t>проспект Мира 15</t>
  </si>
  <si>
    <t>проспект Мира 15А</t>
  </si>
  <si>
    <t>проспект Мира 17</t>
  </si>
  <si>
    <t>проспект Мира 19</t>
  </si>
  <si>
    <t>проспект Мира 21</t>
  </si>
  <si>
    <t>проспект Мира 21А</t>
  </si>
  <si>
    <t>проспект Мира 23</t>
  </si>
  <si>
    <t>проспект Мира 23А</t>
  </si>
  <si>
    <t>проспект Мира 23Б</t>
  </si>
  <si>
    <t>улица Хевешская 15/1</t>
  </si>
  <si>
    <t>улица Хевешская 19</t>
  </si>
  <si>
    <t>проспект Мира 25</t>
  </si>
  <si>
    <t>проспект Мира 29</t>
  </si>
  <si>
    <t>проспект Мира 33</t>
  </si>
  <si>
    <t>проспект Мира 64</t>
  </si>
  <si>
    <t>проспект Мира 66</t>
  </si>
  <si>
    <t>проспект Мира 68</t>
  </si>
  <si>
    <t>проспект Мира 70</t>
  </si>
  <si>
    <t>проспект Мира 72</t>
  </si>
  <si>
    <t>проспект Мира 76</t>
  </si>
  <si>
    <t>проспект Мира 82</t>
  </si>
  <si>
    <t>проспект Мира 84</t>
  </si>
  <si>
    <t>Остаток по дому</t>
  </si>
  <si>
    <t>Замена разводки ХВС</t>
  </si>
  <si>
    <t>Косметический ремонт 2-го подъезда</t>
  </si>
  <si>
    <t>Косметический ремонт 6-го подъезда</t>
  </si>
  <si>
    <t>Ремонт кровли</t>
  </si>
  <si>
    <t>Замена нерабочих стояков отопления</t>
  </si>
  <si>
    <r>
      <t>Замена разводки ХВС</t>
    </r>
  </si>
  <si>
    <t>Косметический ремонт 1-го и 2-го подъезда</t>
  </si>
  <si>
    <t>Замена разводки ХВС с установкой водомерного узла</t>
  </si>
  <si>
    <t>Замена разводки отопления 1-го подъезда</t>
  </si>
  <si>
    <t>Косметический ремонт 3, 4, 5 подъезды</t>
  </si>
  <si>
    <t>Установка кранов на систему пожаротушения со сменой затворов на вводе.</t>
  </si>
  <si>
    <t>Косметический ремонт МОП 1-го и 2-го подъезда</t>
  </si>
  <si>
    <t>Замена разводки ХВС/Ремонт разводки канализации</t>
  </si>
  <si>
    <t>Замена электропроводки этажных стояков 1-го подъезда</t>
  </si>
  <si>
    <t>Установка оконных рам для двойного остеклекления</t>
  </si>
  <si>
    <t>Установка прибора учёта тепловой энергии и ГВС</t>
  </si>
  <si>
    <t>Замена разводки ХВС с 1 по 4 подъезды</t>
  </si>
  <si>
    <t>Косметический ремонт подъезда 1 и 3 подъезды</t>
  </si>
  <si>
    <t>Косметический ремонт 2-го подъезда.</t>
  </si>
  <si>
    <t>улица Хевешская 19А</t>
  </si>
  <si>
    <t>улица Хевешская 20</t>
  </si>
  <si>
    <t>улица Хевешская 21</t>
  </si>
  <si>
    <t>улица Хевешская 23</t>
  </si>
  <si>
    <t>улица Хевешская 25</t>
  </si>
  <si>
    <t>улица Хевешская 27</t>
  </si>
  <si>
    <t>улица Хевешская 29</t>
  </si>
  <si>
    <t>улица Хевешская 30</t>
  </si>
  <si>
    <t>улица Хевешская 31</t>
  </si>
  <si>
    <t>улица Хевешская 31А</t>
  </si>
  <si>
    <t>улица Хевешская 32</t>
  </si>
  <si>
    <t>улица Хевешская 35/17</t>
  </si>
  <si>
    <t>Выполнение по текущему ремонту ООО "Деон" за 2010 г.</t>
  </si>
  <si>
    <t>Составил: Начальник ПТО А.И. Егоров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</si>
</sst>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horizontal="center" vertical="center"/>
    </xf>
    <xf numFmtId="43" fontId="3" fillId="0" borderId="14" xfId="58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3" fontId="3" fillId="0" borderId="16" xfId="0" applyNumberFormat="1" applyFont="1" applyFill="1" applyBorder="1" applyAlignment="1">
      <alignment vertical="center"/>
    </xf>
    <xf numFmtId="43" fontId="3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horizontal="center" vertical="center"/>
    </xf>
    <xf numFmtId="43" fontId="3" fillId="0" borderId="21" xfId="5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3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43" fontId="3" fillId="0" borderId="23" xfId="58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4" fontId="39" fillId="0" borderId="27" xfId="0" applyNumberFormat="1" applyFont="1" applyFill="1" applyBorder="1" applyAlignment="1">
      <alignment horizontal="center" vertical="center"/>
    </xf>
    <xf numFmtId="4" fontId="39" fillId="0" borderId="27" xfId="58" applyNumberFormat="1" applyFont="1" applyFill="1" applyBorder="1" applyAlignment="1">
      <alignment horizontal="center" vertical="center"/>
    </xf>
    <xf numFmtId="4" fontId="39" fillId="0" borderId="28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3" fontId="3" fillId="0" borderId="1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3" fontId="3" fillId="0" borderId="2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43" fontId="3" fillId="0" borderId="2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43" fontId="3" fillId="0" borderId="19" xfId="58" applyFont="1" applyFill="1" applyBorder="1" applyAlignment="1">
      <alignment horizontal="center" vertical="center"/>
    </xf>
    <xf numFmtId="43" fontId="3" fillId="0" borderId="21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50.7109375" style="1" customWidth="1"/>
    <col min="4" max="7" width="15.7109375" style="1" customWidth="1"/>
    <col min="8" max="8" width="3.140625" style="1" customWidth="1"/>
    <col min="9" max="9" width="16.140625" style="1" customWidth="1"/>
    <col min="10" max="16384" width="9.140625" style="1" customWidth="1"/>
  </cols>
  <sheetData>
    <row r="1" spans="1:10" ht="18.75">
      <c r="A1" s="35" t="s">
        <v>109</v>
      </c>
      <c r="B1" s="35"/>
      <c r="C1" s="35"/>
      <c r="D1" s="35"/>
      <c r="E1" s="35"/>
      <c r="F1" s="35"/>
      <c r="G1" s="35"/>
      <c r="H1" s="5"/>
      <c r="I1" s="5"/>
      <c r="J1" s="5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7" ht="43.5" thickBot="1">
      <c r="A3" s="7" t="s">
        <v>0</v>
      </c>
      <c r="B3" s="2" t="s">
        <v>1</v>
      </c>
      <c r="C3" s="2" t="s">
        <v>2</v>
      </c>
      <c r="D3" s="2" t="s">
        <v>42</v>
      </c>
      <c r="E3" s="2" t="s">
        <v>43</v>
      </c>
      <c r="F3" s="2" t="s">
        <v>44</v>
      </c>
      <c r="G3" s="3" t="s">
        <v>77</v>
      </c>
    </row>
    <row r="4" spans="1:8" ht="15">
      <c r="A4" s="19">
        <v>1</v>
      </c>
      <c r="B4" s="20" t="s">
        <v>54</v>
      </c>
      <c r="C4" s="20" t="s">
        <v>81</v>
      </c>
      <c r="D4" s="21">
        <v>71456</v>
      </c>
      <c r="E4" s="22">
        <v>60925.09</v>
      </c>
      <c r="F4" s="22">
        <f>D4-E4</f>
        <v>10530.910000000003</v>
      </c>
      <c r="G4" s="14">
        <f>F4</f>
        <v>10530.910000000003</v>
      </c>
      <c r="H4" s="8"/>
    </row>
    <row r="5" spans="1:7" ht="15">
      <c r="A5" s="13">
        <v>2</v>
      </c>
      <c r="B5" s="10" t="s">
        <v>55</v>
      </c>
      <c r="C5" s="10" t="s">
        <v>84</v>
      </c>
      <c r="D5" s="11">
        <v>77187</v>
      </c>
      <c r="E5" s="12">
        <v>77187</v>
      </c>
      <c r="F5" s="12">
        <f aca="true" t="shared" si="0" ref="F5:F14">D5-E5</f>
        <v>0</v>
      </c>
      <c r="G5" s="14">
        <f>F5</f>
        <v>0</v>
      </c>
    </row>
    <row r="6" spans="1:7" ht="30">
      <c r="A6" s="36">
        <v>3</v>
      </c>
      <c r="B6" s="37" t="s">
        <v>56</v>
      </c>
      <c r="C6" s="16" t="s">
        <v>4</v>
      </c>
      <c r="D6" s="11">
        <v>78000</v>
      </c>
      <c r="E6" s="12">
        <v>75271</v>
      </c>
      <c r="F6" s="12">
        <f t="shared" si="0"/>
        <v>2729</v>
      </c>
      <c r="G6" s="38">
        <f>F6+F8+F7</f>
        <v>17715.990000000005</v>
      </c>
    </row>
    <row r="7" spans="1:8" ht="15">
      <c r="A7" s="36"/>
      <c r="B7" s="37"/>
      <c r="C7" s="16" t="s">
        <v>89</v>
      </c>
      <c r="D7" s="11"/>
      <c r="E7" s="12">
        <v>81013.01</v>
      </c>
      <c r="F7" s="12">
        <f t="shared" si="0"/>
        <v>-81013.01</v>
      </c>
      <c r="G7" s="40"/>
      <c r="H7" s="8"/>
    </row>
    <row r="8" spans="1:7" ht="15">
      <c r="A8" s="36"/>
      <c r="B8" s="37"/>
      <c r="C8" s="10" t="s">
        <v>5</v>
      </c>
      <c r="D8" s="11">
        <v>96000</v>
      </c>
      <c r="E8" s="12"/>
      <c r="F8" s="12">
        <f t="shared" si="0"/>
        <v>96000</v>
      </c>
      <c r="G8" s="39"/>
    </row>
    <row r="9" spans="1:7" ht="15">
      <c r="A9" s="13">
        <v>4</v>
      </c>
      <c r="B9" s="10" t="s">
        <v>57</v>
      </c>
      <c r="C9" s="10" t="s">
        <v>3</v>
      </c>
      <c r="D9" s="11">
        <v>96100</v>
      </c>
      <c r="E9" s="12"/>
      <c r="F9" s="12">
        <f t="shared" si="0"/>
        <v>96100</v>
      </c>
      <c r="G9" s="14">
        <f>F9</f>
        <v>96100</v>
      </c>
    </row>
    <row r="10" spans="1:8" ht="15">
      <c r="A10" s="13">
        <v>5</v>
      </c>
      <c r="B10" s="10" t="s">
        <v>58</v>
      </c>
      <c r="C10" s="10" t="s">
        <v>6</v>
      </c>
      <c r="D10" s="11">
        <v>78549.12</v>
      </c>
      <c r="E10" s="12">
        <v>78549.12</v>
      </c>
      <c r="F10" s="12">
        <f t="shared" si="0"/>
        <v>0</v>
      </c>
      <c r="G10" s="14">
        <f>F10</f>
        <v>0</v>
      </c>
      <c r="H10" s="8"/>
    </row>
    <row r="11" spans="1:7" ht="15">
      <c r="A11" s="13">
        <v>6</v>
      </c>
      <c r="B11" s="10" t="s">
        <v>59</v>
      </c>
      <c r="C11" s="10" t="s">
        <v>6</v>
      </c>
      <c r="D11" s="11">
        <v>76174</v>
      </c>
      <c r="E11" s="12">
        <v>76174</v>
      </c>
      <c r="F11" s="12">
        <f t="shared" si="0"/>
        <v>0</v>
      </c>
      <c r="G11" s="14">
        <f>F11</f>
        <v>0</v>
      </c>
    </row>
    <row r="12" spans="1:7" ht="15">
      <c r="A12" s="36">
        <v>7</v>
      </c>
      <c r="B12" s="37" t="s">
        <v>60</v>
      </c>
      <c r="C12" s="10" t="s">
        <v>7</v>
      </c>
      <c r="D12" s="11">
        <v>116153</v>
      </c>
      <c r="E12" s="12">
        <v>146153.01</v>
      </c>
      <c r="F12" s="12">
        <f t="shared" si="0"/>
        <v>-30000.01000000001</v>
      </c>
      <c r="G12" s="38">
        <f>F12+F13</f>
        <v>-0.010000000009313226</v>
      </c>
    </row>
    <row r="13" spans="1:7" ht="15">
      <c r="A13" s="36"/>
      <c r="B13" s="37"/>
      <c r="C13" s="10" t="s">
        <v>26</v>
      </c>
      <c r="D13" s="11">
        <v>30000</v>
      </c>
      <c r="E13" s="12"/>
      <c r="F13" s="12">
        <f t="shared" si="0"/>
        <v>30000</v>
      </c>
      <c r="G13" s="39"/>
    </row>
    <row r="14" spans="1:8" s="34" customFormat="1" ht="15">
      <c r="A14" s="17">
        <v>8</v>
      </c>
      <c r="B14" s="18" t="s">
        <v>61</v>
      </c>
      <c r="C14" s="10" t="s">
        <v>93</v>
      </c>
      <c r="D14" s="11">
        <f>90000+107703.36</f>
        <v>197703.36</v>
      </c>
      <c r="E14" s="12">
        <v>160000</v>
      </c>
      <c r="F14" s="12">
        <f t="shared" si="0"/>
        <v>37703.359999999986</v>
      </c>
      <c r="G14" s="15">
        <f>F14</f>
        <v>37703.359999999986</v>
      </c>
      <c r="H14" s="9"/>
    </row>
    <row r="15" spans="1:8" ht="15">
      <c r="A15" s="36">
        <v>9</v>
      </c>
      <c r="B15" s="37" t="s">
        <v>62</v>
      </c>
      <c r="C15" s="10" t="s">
        <v>9</v>
      </c>
      <c r="D15" s="11">
        <v>63000</v>
      </c>
      <c r="E15" s="12">
        <v>65781</v>
      </c>
      <c r="F15" s="12">
        <f aca="true" t="shared" si="1" ref="F15:F22">D15-E15</f>
        <v>-2781</v>
      </c>
      <c r="G15" s="38">
        <f>F15+F16</f>
        <v>0</v>
      </c>
      <c r="H15" s="8"/>
    </row>
    <row r="16" spans="1:7" ht="15">
      <c r="A16" s="36"/>
      <c r="B16" s="37"/>
      <c r="C16" s="10" t="s">
        <v>10</v>
      </c>
      <c r="D16" s="11">
        <v>45127</v>
      </c>
      <c r="E16" s="12">
        <v>42346</v>
      </c>
      <c r="F16" s="12">
        <f t="shared" si="1"/>
        <v>2781</v>
      </c>
      <c r="G16" s="39"/>
    </row>
    <row r="17" spans="1:7" ht="15">
      <c r="A17" s="36">
        <v>10</v>
      </c>
      <c r="B17" s="37" t="s">
        <v>63</v>
      </c>
      <c r="C17" s="10" t="s">
        <v>6</v>
      </c>
      <c r="D17" s="11">
        <v>81000</v>
      </c>
      <c r="E17" s="12">
        <v>87397.95</v>
      </c>
      <c r="F17" s="12">
        <f t="shared" si="1"/>
        <v>-6397.949999999997</v>
      </c>
      <c r="G17" s="38">
        <f>F17+F18</f>
        <v>-3668.9999999999964</v>
      </c>
    </row>
    <row r="18" spans="1:8" ht="15">
      <c r="A18" s="36"/>
      <c r="B18" s="37"/>
      <c r="C18" s="10" t="s">
        <v>11</v>
      </c>
      <c r="D18" s="11">
        <v>10064.95</v>
      </c>
      <c r="E18" s="12">
        <v>7336</v>
      </c>
      <c r="F18" s="12">
        <f t="shared" si="1"/>
        <v>2728.9500000000007</v>
      </c>
      <c r="G18" s="39"/>
      <c r="H18" s="9"/>
    </row>
    <row r="19" spans="1:8" ht="15">
      <c r="A19" s="36">
        <v>11</v>
      </c>
      <c r="B19" s="37" t="s">
        <v>66</v>
      </c>
      <c r="C19" s="10" t="s">
        <v>26</v>
      </c>
      <c r="D19" s="11">
        <v>30000</v>
      </c>
      <c r="E19" s="12">
        <v>27360</v>
      </c>
      <c r="F19" s="12">
        <f t="shared" si="1"/>
        <v>2640</v>
      </c>
      <c r="G19" s="38">
        <f>F19+F20</f>
        <v>100514.88</v>
      </c>
      <c r="H19" s="8"/>
    </row>
    <row r="20" spans="1:8" ht="15">
      <c r="A20" s="47"/>
      <c r="B20" s="48"/>
      <c r="C20" s="16" t="s">
        <v>12</v>
      </c>
      <c r="D20" s="11">
        <f>127874.88-30000</f>
        <v>97874.88</v>
      </c>
      <c r="E20" s="12"/>
      <c r="F20" s="12">
        <f t="shared" si="1"/>
        <v>97874.88</v>
      </c>
      <c r="G20" s="39"/>
      <c r="H20" s="8"/>
    </row>
    <row r="21" spans="1:8" ht="15">
      <c r="A21" s="36">
        <v>12</v>
      </c>
      <c r="B21" s="37" t="s">
        <v>67</v>
      </c>
      <c r="C21" s="10" t="s">
        <v>94</v>
      </c>
      <c r="D21" s="11">
        <v>81000</v>
      </c>
      <c r="E21" s="12">
        <v>104541.5</v>
      </c>
      <c r="F21" s="12">
        <f t="shared" si="1"/>
        <v>-23541.5</v>
      </c>
      <c r="G21" s="38">
        <f>F21+F22</f>
        <v>-13305.5</v>
      </c>
      <c r="H21" s="8"/>
    </row>
    <row r="22" spans="1:8" s="34" customFormat="1" ht="15">
      <c r="A22" s="36"/>
      <c r="B22" s="37"/>
      <c r="C22" s="10" t="s">
        <v>13</v>
      </c>
      <c r="D22" s="11">
        <v>90236</v>
      </c>
      <c r="E22" s="12">
        <v>80000</v>
      </c>
      <c r="F22" s="12">
        <f t="shared" si="1"/>
        <v>10236</v>
      </c>
      <c r="G22" s="39"/>
      <c r="H22" s="9"/>
    </row>
    <row r="23" spans="1:8" ht="15">
      <c r="A23" s="44">
        <v>13</v>
      </c>
      <c r="B23" s="41" t="s">
        <v>68</v>
      </c>
      <c r="C23" s="10" t="s">
        <v>14</v>
      </c>
      <c r="D23" s="11">
        <v>21000</v>
      </c>
      <c r="E23" s="12">
        <f>35705.88+39545.86</f>
        <v>75251.73999999999</v>
      </c>
      <c r="F23" s="12">
        <f>D23-E23</f>
        <v>-54251.73999999999</v>
      </c>
      <c r="G23" s="38">
        <f>F23+F24+F25</f>
        <v>0</v>
      </c>
      <c r="H23" s="8"/>
    </row>
    <row r="24" spans="1:8" ht="15">
      <c r="A24" s="45"/>
      <c r="B24" s="42"/>
      <c r="C24" s="10" t="s">
        <v>13</v>
      </c>
      <c r="D24" s="11">
        <v>84307.2</v>
      </c>
      <c r="E24" s="12"/>
      <c r="F24" s="12">
        <f aca="true" t="shared" si="2" ref="F24:F34">D24-E24</f>
        <v>84307.2</v>
      </c>
      <c r="G24" s="40"/>
      <c r="H24" s="8"/>
    </row>
    <row r="25" spans="1:8" ht="30">
      <c r="A25" s="46"/>
      <c r="B25" s="43"/>
      <c r="C25" s="16" t="s">
        <v>88</v>
      </c>
      <c r="D25" s="11"/>
      <c r="E25" s="12">
        <v>30055.46</v>
      </c>
      <c r="F25" s="12">
        <f t="shared" si="2"/>
        <v>-30055.46</v>
      </c>
      <c r="G25" s="50"/>
      <c r="H25" s="8"/>
    </row>
    <row r="26" spans="1:8" ht="15">
      <c r="A26" s="13">
        <v>14</v>
      </c>
      <c r="B26" s="23" t="s">
        <v>69</v>
      </c>
      <c r="C26" s="16" t="s">
        <v>15</v>
      </c>
      <c r="D26" s="11">
        <f>140616</f>
        <v>140616</v>
      </c>
      <c r="E26" s="12">
        <v>84828.52</v>
      </c>
      <c r="F26" s="12">
        <f t="shared" si="2"/>
        <v>55787.479999999996</v>
      </c>
      <c r="G26" s="14">
        <f>F26</f>
        <v>55787.479999999996</v>
      </c>
      <c r="H26" s="8"/>
    </row>
    <row r="27" spans="1:8" ht="15">
      <c r="A27" s="13">
        <v>15</v>
      </c>
      <c r="B27" s="23" t="s">
        <v>70</v>
      </c>
      <c r="C27" s="16" t="s">
        <v>15</v>
      </c>
      <c r="D27" s="11">
        <f>142111</f>
        <v>142111</v>
      </c>
      <c r="E27" s="12">
        <v>82118.81</v>
      </c>
      <c r="F27" s="12">
        <f t="shared" si="2"/>
        <v>59992.19</v>
      </c>
      <c r="G27" s="14">
        <f>F27</f>
        <v>59992.19</v>
      </c>
      <c r="H27" s="8"/>
    </row>
    <row r="28" spans="1:8" ht="15">
      <c r="A28" s="13">
        <v>16</v>
      </c>
      <c r="B28" s="23" t="s">
        <v>71</v>
      </c>
      <c r="C28" s="16" t="s">
        <v>15</v>
      </c>
      <c r="D28" s="11">
        <f>142111</f>
        <v>142111</v>
      </c>
      <c r="E28" s="12">
        <v>82118.81</v>
      </c>
      <c r="F28" s="12">
        <f t="shared" si="2"/>
        <v>59992.19</v>
      </c>
      <c r="G28" s="14">
        <f>F28</f>
        <v>59992.19</v>
      </c>
      <c r="H28" s="8"/>
    </row>
    <row r="29" spans="1:8" ht="15">
      <c r="A29" s="13">
        <v>17</v>
      </c>
      <c r="B29" s="23" t="s">
        <v>72</v>
      </c>
      <c r="C29" s="16" t="s">
        <v>15</v>
      </c>
      <c r="D29" s="11">
        <f>139322</f>
        <v>139322</v>
      </c>
      <c r="E29" s="12">
        <v>82118.81</v>
      </c>
      <c r="F29" s="12">
        <f t="shared" si="2"/>
        <v>57203.19</v>
      </c>
      <c r="G29" s="14">
        <f>F29</f>
        <v>57203.19</v>
      </c>
      <c r="H29" s="8"/>
    </row>
    <row r="30" spans="1:8" ht="15">
      <c r="A30" s="36">
        <v>18</v>
      </c>
      <c r="B30" s="37" t="s">
        <v>73</v>
      </c>
      <c r="C30" s="16" t="s">
        <v>15</v>
      </c>
      <c r="D30" s="11">
        <v>170000</v>
      </c>
      <c r="E30" s="12">
        <v>167353.87</v>
      </c>
      <c r="F30" s="12">
        <f t="shared" si="2"/>
        <v>2646.1300000000047</v>
      </c>
      <c r="G30" s="38">
        <f>F30+F31</f>
        <v>7.275957614183426E-12</v>
      </c>
      <c r="H30" s="8"/>
    </row>
    <row r="31" spans="1:8" ht="15" customHeight="1">
      <c r="A31" s="36"/>
      <c r="B31" s="37"/>
      <c r="C31" s="16" t="s">
        <v>82</v>
      </c>
      <c r="D31" s="11">
        <v>43123</v>
      </c>
      <c r="E31" s="12">
        <v>45769.13</v>
      </c>
      <c r="F31" s="12">
        <f t="shared" si="2"/>
        <v>-2646.1299999999974</v>
      </c>
      <c r="G31" s="39"/>
      <c r="H31" s="8"/>
    </row>
    <row r="32" spans="1:8" ht="15">
      <c r="A32" s="36">
        <v>19</v>
      </c>
      <c r="B32" s="37" t="s">
        <v>74</v>
      </c>
      <c r="C32" s="16" t="s">
        <v>15</v>
      </c>
      <c r="D32" s="11">
        <v>170000</v>
      </c>
      <c r="E32" s="12">
        <v>91907.08</v>
      </c>
      <c r="F32" s="12">
        <f t="shared" si="2"/>
        <v>78092.92</v>
      </c>
      <c r="G32" s="38">
        <f>F32+F33</f>
        <v>0</v>
      </c>
      <c r="H32" s="8"/>
    </row>
    <row r="33" spans="1:8" ht="15" customHeight="1">
      <c r="A33" s="36"/>
      <c r="B33" s="37"/>
      <c r="C33" s="16" t="s">
        <v>78</v>
      </c>
      <c r="D33" s="11">
        <v>43750</v>
      </c>
      <c r="E33" s="12">
        <v>121842.92</v>
      </c>
      <c r="F33" s="12">
        <f t="shared" si="2"/>
        <v>-78092.92</v>
      </c>
      <c r="G33" s="39"/>
      <c r="H33" s="8"/>
    </row>
    <row r="34" spans="1:8" ht="15">
      <c r="A34" s="36">
        <v>20</v>
      </c>
      <c r="B34" s="37" t="s">
        <v>75</v>
      </c>
      <c r="C34" s="16" t="s">
        <v>15</v>
      </c>
      <c r="D34" s="11">
        <v>170000</v>
      </c>
      <c r="E34" s="12">
        <v>154017.72</v>
      </c>
      <c r="F34" s="12">
        <f t="shared" si="2"/>
        <v>15982.279999999999</v>
      </c>
      <c r="G34" s="38">
        <f>F34+F35</f>
        <v>-0.00999999999476131</v>
      </c>
      <c r="H34" s="8"/>
    </row>
    <row r="35" spans="1:8" ht="15">
      <c r="A35" s="36"/>
      <c r="B35" s="37"/>
      <c r="C35" s="16" t="s">
        <v>82</v>
      </c>
      <c r="D35" s="11">
        <v>61653.16</v>
      </c>
      <c r="E35" s="12">
        <v>77635.45</v>
      </c>
      <c r="F35" s="12">
        <f aca="true" t="shared" si="3" ref="F35:F45">D35-E35</f>
        <v>-15982.289999999994</v>
      </c>
      <c r="G35" s="39"/>
      <c r="H35" s="8"/>
    </row>
    <row r="36" spans="1:8" ht="15">
      <c r="A36" s="36">
        <v>21</v>
      </c>
      <c r="B36" s="37" t="s">
        <v>76</v>
      </c>
      <c r="C36" s="16" t="s">
        <v>15</v>
      </c>
      <c r="D36" s="11">
        <v>170000</v>
      </c>
      <c r="E36" s="12">
        <v>153197.5</v>
      </c>
      <c r="F36" s="12">
        <f t="shared" si="3"/>
        <v>16802.5</v>
      </c>
      <c r="G36" s="38">
        <f>F36+F37</f>
        <v>-0.010000000002037268</v>
      </c>
      <c r="H36" s="8"/>
    </row>
    <row r="37" spans="1:8" ht="15">
      <c r="A37" s="36"/>
      <c r="B37" s="37"/>
      <c r="C37" s="16" t="s">
        <v>82</v>
      </c>
      <c r="D37" s="11">
        <v>43750</v>
      </c>
      <c r="E37" s="12">
        <v>60552.51</v>
      </c>
      <c r="F37" s="12">
        <f t="shared" si="3"/>
        <v>-16802.510000000002</v>
      </c>
      <c r="G37" s="39"/>
      <c r="H37" s="8"/>
    </row>
    <row r="38" spans="1:8" ht="15">
      <c r="A38" s="36">
        <v>22</v>
      </c>
      <c r="B38" s="37" t="s">
        <v>47</v>
      </c>
      <c r="C38" s="16" t="s">
        <v>15</v>
      </c>
      <c r="D38" s="11">
        <v>166431.84</v>
      </c>
      <c r="E38" s="12">
        <v>142267.54</v>
      </c>
      <c r="F38" s="12">
        <f t="shared" si="3"/>
        <v>24164.29999999999</v>
      </c>
      <c r="G38" s="38">
        <f>F38+F39</f>
        <v>33885.92999999999</v>
      </c>
      <c r="H38" s="8"/>
    </row>
    <row r="39" spans="1:8" ht="15">
      <c r="A39" s="36"/>
      <c r="B39" s="37"/>
      <c r="C39" s="16" t="s">
        <v>90</v>
      </c>
      <c r="D39" s="11">
        <v>30000</v>
      </c>
      <c r="E39" s="12">
        <v>20278.37</v>
      </c>
      <c r="F39" s="12">
        <f t="shared" si="3"/>
        <v>9721.630000000001</v>
      </c>
      <c r="G39" s="39"/>
      <c r="H39" s="8"/>
    </row>
    <row r="40" spans="1:8" ht="15">
      <c r="A40" s="13">
        <v>23</v>
      </c>
      <c r="B40" s="23" t="s">
        <v>46</v>
      </c>
      <c r="C40" s="16" t="s">
        <v>15</v>
      </c>
      <c r="D40" s="11">
        <f>142525</f>
        <v>142525</v>
      </c>
      <c r="E40" s="12">
        <v>149947.87</v>
      </c>
      <c r="F40" s="12">
        <f t="shared" si="3"/>
        <v>-7422.869999999995</v>
      </c>
      <c r="G40" s="14">
        <f>F40</f>
        <v>-7422.869999999995</v>
      </c>
      <c r="H40" s="8"/>
    </row>
    <row r="41" spans="1:8" ht="15">
      <c r="A41" s="13">
        <v>24</v>
      </c>
      <c r="B41" s="23" t="s">
        <v>45</v>
      </c>
      <c r="C41" s="16" t="s">
        <v>15</v>
      </c>
      <c r="D41" s="11">
        <f>140884</f>
        <v>140884</v>
      </c>
      <c r="E41" s="12">
        <v>159746.11</v>
      </c>
      <c r="F41" s="12">
        <f t="shared" si="3"/>
        <v>-18862.109999999986</v>
      </c>
      <c r="G41" s="14">
        <f>F41</f>
        <v>-18862.109999999986</v>
      </c>
      <c r="H41" s="8"/>
    </row>
    <row r="42" spans="1:8" ht="15">
      <c r="A42" s="36">
        <v>25</v>
      </c>
      <c r="B42" s="37" t="s">
        <v>40</v>
      </c>
      <c r="C42" s="10" t="s">
        <v>82</v>
      </c>
      <c r="D42" s="11">
        <v>30000</v>
      </c>
      <c r="E42" s="12">
        <v>177293.01</v>
      </c>
      <c r="F42" s="12">
        <f t="shared" si="3"/>
        <v>-147293.01</v>
      </c>
      <c r="G42" s="38">
        <f>F42+F43+F44</f>
        <v>-0.010000000009313226</v>
      </c>
      <c r="H42" s="8"/>
    </row>
    <row r="43" spans="1:8" ht="15">
      <c r="A43" s="36"/>
      <c r="B43" s="37"/>
      <c r="C43" s="16" t="s">
        <v>15</v>
      </c>
      <c r="D43" s="11">
        <f>157000+13000</f>
        <v>170000</v>
      </c>
      <c r="E43" s="12"/>
      <c r="F43" s="12">
        <f>D43-E43</f>
        <v>170000</v>
      </c>
      <c r="G43" s="53"/>
      <c r="H43" s="8"/>
    </row>
    <row r="44" spans="1:8" ht="15">
      <c r="A44" s="36"/>
      <c r="B44" s="37"/>
      <c r="C44" s="16" t="s">
        <v>16</v>
      </c>
      <c r="D44" s="11">
        <v>87600</v>
      </c>
      <c r="E44" s="12">
        <v>110307</v>
      </c>
      <c r="F44" s="12">
        <f t="shared" si="3"/>
        <v>-22707</v>
      </c>
      <c r="G44" s="39"/>
      <c r="H44" s="8"/>
    </row>
    <row r="45" spans="1:8" ht="15">
      <c r="A45" s="36">
        <v>26</v>
      </c>
      <c r="B45" s="41" t="s">
        <v>27</v>
      </c>
      <c r="C45" s="16" t="s">
        <v>12</v>
      </c>
      <c r="D45" s="11">
        <v>90000</v>
      </c>
      <c r="E45" s="12">
        <v>108813.38</v>
      </c>
      <c r="F45" s="12">
        <f t="shared" si="3"/>
        <v>-18813.380000000005</v>
      </c>
      <c r="G45" s="38">
        <f>F45+F46</f>
        <v>-24843.89</v>
      </c>
      <c r="H45" s="8"/>
    </row>
    <row r="46" spans="1:8" ht="30">
      <c r="A46" s="36"/>
      <c r="B46" s="43"/>
      <c r="C46" s="16" t="s">
        <v>91</v>
      </c>
      <c r="D46" s="11">
        <f>60500+30000</f>
        <v>90500</v>
      </c>
      <c r="E46" s="12">
        <v>96530.51</v>
      </c>
      <c r="F46" s="12">
        <f aca="true" t="shared" si="4" ref="F46:F55">D46-E46</f>
        <v>-6030.509999999995</v>
      </c>
      <c r="G46" s="50"/>
      <c r="H46" s="8"/>
    </row>
    <row r="47" spans="1:7" ht="15">
      <c r="A47" s="36">
        <v>27</v>
      </c>
      <c r="B47" s="37" t="s">
        <v>28</v>
      </c>
      <c r="C47" s="16" t="s">
        <v>29</v>
      </c>
      <c r="D47" s="11">
        <v>40632.7</v>
      </c>
      <c r="E47" s="12"/>
      <c r="F47" s="12">
        <f t="shared" si="4"/>
        <v>40632.7</v>
      </c>
      <c r="G47" s="38">
        <f>F47+F48+F49</f>
        <v>17430.319999999992</v>
      </c>
    </row>
    <row r="48" spans="1:7" ht="15">
      <c r="A48" s="36"/>
      <c r="B48" s="37"/>
      <c r="C48" s="16" t="s">
        <v>12</v>
      </c>
      <c r="D48" s="11">
        <v>170000</v>
      </c>
      <c r="E48" s="12">
        <v>96172.38</v>
      </c>
      <c r="F48" s="12">
        <f t="shared" si="4"/>
        <v>73827.62</v>
      </c>
      <c r="G48" s="53"/>
    </row>
    <row r="49" spans="1:7" ht="15" customHeight="1">
      <c r="A49" s="36"/>
      <c r="B49" s="37"/>
      <c r="C49" s="16" t="s">
        <v>85</v>
      </c>
      <c r="D49" s="11">
        <v>65000</v>
      </c>
      <c r="E49" s="12">
        <v>162030</v>
      </c>
      <c r="F49" s="12">
        <f>D49-E49</f>
        <v>-97030</v>
      </c>
      <c r="G49" s="39"/>
    </row>
    <row r="50" spans="1:7" ht="15">
      <c r="A50" s="36">
        <v>28</v>
      </c>
      <c r="B50" s="37" t="s">
        <v>30</v>
      </c>
      <c r="C50" s="16" t="s">
        <v>31</v>
      </c>
      <c r="D50" s="11">
        <v>30000</v>
      </c>
      <c r="E50" s="12"/>
      <c r="F50" s="12">
        <f t="shared" si="4"/>
        <v>30000</v>
      </c>
      <c r="G50" s="38">
        <f>F50+F51</f>
        <v>130864.32</v>
      </c>
    </row>
    <row r="51" spans="1:7" ht="15">
      <c r="A51" s="36"/>
      <c r="B51" s="37"/>
      <c r="C51" s="16" t="s">
        <v>17</v>
      </c>
      <c r="D51" s="11">
        <f>130864.32-30000</f>
        <v>100864.32</v>
      </c>
      <c r="E51" s="12"/>
      <c r="F51" s="12">
        <f t="shared" si="4"/>
        <v>100864.32</v>
      </c>
      <c r="G51" s="39"/>
    </row>
    <row r="52" spans="1:7" ht="15">
      <c r="A52" s="13">
        <v>29</v>
      </c>
      <c r="B52" s="10" t="s">
        <v>32</v>
      </c>
      <c r="C52" s="16" t="s">
        <v>79</v>
      </c>
      <c r="D52" s="11">
        <v>49705.92</v>
      </c>
      <c r="E52" s="12">
        <v>49705.92</v>
      </c>
      <c r="F52" s="12">
        <f t="shared" si="4"/>
        <v>0</v>
      </c>
      <c r="G52" s="14">
        <f>F52</f>
        <v>0</v>
      </c>
    </row>
    <row r="53" spans="1:7" ht="15">
      <c r="A53" s="13">
        <v>30</v>
      </c>
      <c r="B53" s="10" t="s">
        <v>33</v>
      </c>
      <c r="C53" s="16" t="s">
        <v>18</v>
      </c>
      <c r="D53" s="11">
        <v>50869.44</v>
      </c>
      <c r="E53" s="12">
        <v>50869.43</v>
      </c>
      <c r="F53" s="12">
        <f t="shared" si="4"/>
        <v>0.010000000002037268</v>
      </c>
      <c r="G53" s="14">
        <f>F53</f>
        <v>0.010000000002037268</v>
      </c>
    </row>
    <row r="54" spans="1:7" ht="15">
      <c r="A54" s="36">
        <v>31</v>
      </c>
      <c r="B54" s="37" t="s">
        <v>34</v>
      </c>
      <c r="C54" s="16" t="s">
        <v>19</v>
      </c>
      <c r="D54" s="11">
        <v>25869.44</v>
      </c>
      <c r="E54" s="12"/>
      <c r="F54" s="12">
        <f t="shared" si="4"/>
        <v>25869.44</v>
      </c>
      <c r="G54" s="38">
        <f>F54+F55</f>
        <v>42724.28</v>
      </c>
    </row>
    <row r="55" spans="1:8" ht="15">
      <c r="A55" s="36"/>
      <c r="B55" s="37"/>
      <c r="C55" s="16" t="s">
        <v>20</v>
      </c>
      <c r="D55" s="11">
        <v>25000</v>
      </c>
      <c r="E55" s="12">
        <v>8145.16</v>
      </c>
      <c r="F55" s="12">
        <f t="shared" si="4"/>
        <v>16854.84</v>
      </c>
      <c r="G55" s="39"/>
      <c r="H55" s="8"/>
    </row>
    <row r="56" spans="1:8" ht="15">
      <c r="A56" s="36">
        <v>32</v>
      </c>
      <c r="B56" s="37" t="s">
        <v>35</v>
      </c>
      <c r="C56" s="16" t="s">
        <v>19</v>
      </c>
      <c r="D56" s="11">
        <v>24896</v>
      </c>
      <c r="E56" s="12"/>
      <c r="F56" s="12">
        <f aca="true" t="shared" si="5" ref="F56:F70">D56-E56</f>
        <v>24896</v>
      </c>
      <c r="G56" s="38">
        <f>F56+F57</f>
        <v>37037.42</v>
      </c>
      <c r="H56" s="8"/>
    </row>
    <row r="57" spans="1:8" ht="15">
      <c r="A57" s="36"/>
      <c r="B57" s="37"/>
      <c r="C57" s="16" t="s">
        <v>20</v>
      </c>
      <c r="D57" s="11">
        <v>25000</v>
      </c>
      <c r="E57" s="12">
        <v>12858.58</v>
      </c>
      <c r="F57" s="12">
        <f t="shared" si="5"/>
        <v>12141.42</v>
      </c>
      <c r="G57" s="39"/>
      <c r="H57" s="8"/>
    </row>
    <row r="58" spans="1:7" ht="15">
      <c r="A58" s="36">
        <v>33</v>
      </c>
      <c r="B58" s="37" t="s">
        <v>36</v>
      </c>
      <c r="C58" s="16" t="s">
        <v>17</v>
      </c>
      <c r="D58" s="11">
        <v>90000</v>
      </c>
      <c r="E58" s="12"/>
      <c r="F58" s="12">
        <f t="shared" si="5"/>
        <v>90000</v>
      </c>
      <c r="G58" s="38">
        <f>F58+F59</f>
        <v>123670</v>
      </c>
    </row>
    <row r="59" spans="1:8" ht="15">
      <c r="A59" s="36"/>
      <c r="B59" s="37"/>
      <c r="C59" s="16" t="s">
        <v>78</v>
      </c>
      <c r="D59" s="11">
        <v>85000</v>
      </c>
      <c r="E59" s="12">
        <v>51330</v>
      </c>
      <c r="F59" s="12">
        <f t="shared" si="5"/>
        <v>33670</v>
      </c>
      <c r="G59" s="39"/>
      <c r="H59" s="8"/>
    </row>
    <row r="60" spans="1:8" ht="15">
      <c r="A60" s="13">
        <v>34</v>
      </c>
      <c r="B60" s="10" t="s">
        <v>37</v>
      </c>
      <c r="C60" s="16" t="s">
        <v>86</v>
      </c>
      <c r="D60" s="11">
        <v>92702</v>
      </c>
      <c r="E60" s="12">
        <v>92702</v>
      </c>
      <c r="F60" s="12">
        <f t="shared" si="5"/>
        <v>0</v>
      </c>
      <c r="G60" s="14">
        <f>F60</f>
        <v>0</v>
      </c>
      <c r="H60" s="8"/>
    </row>
    <row r="61" spans="1:8" s="34" customFormat="1" ht="15">
      <c r="A61" s="13">
        <v>35</v>
      </c>
      <c r="B61" s="10" t="s">
        <v>41</v>
      </c>
      <c r="C61" s="16" t="s">
        <v>17</v>
      </c>
      <c r="D61" s="11">
        <v>92509</v>
      </c>
      <c r="E61" s="12">
        <v>92509</v>
      </c>
      <c r="F61" s="12">
        <f t="shared" si="5"/>
        <v>0</v>
      </c>
      <c r="G61" s="14">
        <f>F61</f>
        <v>0</v>
      </c>
      <c r="H61" s="9"/>
    </row>
    <row r="62" spans="1:7" ht="15">
      <c r="A62" s="13">
        <v>36</v>
      </c>
      <c r="B62" s="10" t="s">
        <v>48</v>
      </c>
      <c r="C62" s="16" t="s">
        <v>83</v>
      </c>
      <c r="D62" s="11">
        <v>71363.52</v>
      </c>
      <c r="E62" s="12">
        <f>30785+28835</f>
        <v>59620</v>
      </c>
      <c r="F62" s="12">
        <f t="shared" si="5"/>
        <v>11743.520000000004</v>
      </c>
      <c r="G62" s="14">
        <f>F62</f>
        <v>11743.520000000004</v>
      </c>
    </row>
    <row r="63" spans="1:7" ht="15">
      <c r="A63" s="36">
        <v>37</v>
      </c>
      <c r="B63" s="37" t="s">
        <v>49</v>
      </c>
      <c r="C63" s="16" t="s">
        <v>14</v>
      </c>
      <c r="D63" s="11">
        <v>21000</v>
      </c>
      <c r="E63" s="12">
        <f>19734.35+23988.64</f>
        <v>43722.99</v>
      </c>
      <c r="F63" s="12">
        <f t="shared" si="5"/>
        <v>-22722.989999999998</v>
      </c>
      <c r="G63" s="38">
        <f>F63+F64+F65</f>
        <v>10.010000000009313</v>
      </c>
    </row>
    <row r="64" spans="1:7" ht="15">
      <c r="A64" s="36"/>
      <c r="B64" s="37"/>
      <c r="C64" s="16" t="s">
        <v>17</v>
      </c>
      <c r="D64" s="11">
        <v>89000</v>
      </c>
      <c r="E64" s="12">
        <v>0</v>
      </c>
      <c r="F64" s="12">
        <f t="shared" si="5"/>
        <v>89000</v>
      </c>
      <c r="G64" s="53"/>
    </row>
    <row r="65" spans="1:7" ht="15">
      <c r="A65" s="36"/>
      <c r="B65" s="37"/>
      <c r="C65" s="16" t="s">
        <v>78</v>
      </c>
      <c r="D65" s="11">
        <v>28000</v>
      </c>
      <c r="E65" s="12">
        <v>94267</v>
      </c>
      <c r="F65" s="12">
        <f t="shared" si="5"/>
        <v>-66267</v>
      </c>
      <c r="G65" s="39"/>
    </row>
    <row r="66" spans="1:8" ht="30">
      <c r="A66" s="36">
        <v>38</v>
      </c>
      <c r="B66" s="37" t="s">
        <v>50</v>
      </c>
      <c r="C66" s="16" t="s">
        <v>8</v>
      </c>
      <c r="D66" s="11">
        <v>64624</v>
      </c>
      <c r="E66" s="12">
        <v>25892.92</v>
      </c>
      <c r="F66" s="12">
        <f t="shared" si="5"/>
        <v>38731.08</v>
      </c>
      <c r="G66" s="38">
        <f>F66+F67</f>
        <v>66841.38</v>
      </c>
      <c r="H66" s="8"/>
    </row>
    <row r="67" spans="1:8" ht="15">
      <c r="A67" s="36"/>
      <c r="B67" s="37"/>
      <c r="C67" s="16" t="s">
        <v>21</v>
      </c>
      <c r="D67" s="11">
        <v>28110.3</v>
      </c>
      <c r="E67" s="12"/>
      <c r="F67" s="12">
        <f t="shared" si="5"/>
        <v>28110.3</v>
      </c>
      <c r="G67" s="39"/>
      <c r="H67" s="8"/>
    </row>
    <row r="68" spans="1:7" ht="15">
      <c r="A68" s="36">
        <v>39</v>
      </c>
      <c r="B68" s="37" t="s">
        <v>51</v>
      </c>
      <c r="C68" s="16" t="s">
        <v>38</v>
      </c>
      <c r="D68" s="11">
        <v>89950</v>
      </c>
      <c r="E68" s="54">
        <v>106127.01</v>
      </c>
      <c r="F68" s="54">
        <f>D68+D69-E68</f>
        <v>-0.00999999999476131</v>
      </c>
      <c r="G68" s="38">
        <f>F68+F69</f>
        <v>-0.00999999999476131</v>
      </c>
    </row>
    <row r="69" spans="1:7" ht="15">
      <c r="A69" s="36"/>
      <c r="B69" s="37"/>
      <c r="C69" s="16" t="s">
        <v>22</v>
      </c>
      <c r="D69" s="11">
        <v>16177</v>
      </c>
      <c r="E69" s="55"/>
      <c r="F69" s="55"/>
      <c r="G69" s="39"/>
    </row>
    <row r="70" spans="1:7" ht="15">
      <c r="A70" s="13">
        <v>40</v>
      </c>
      <c r="B70" s="23" t="s">
        <v>52</v>
      </c>
      <c r="C70" s="16" t="s">
        <v>15</v>
      </c>
      <c r="D70" s="11">
        <f>140227.2</f>
        <v>140227.2</v>
      </c>
      <c r="E70" s="12"/>
      <c r="F70" s="12">
        <f t="shared" si="5"/>
        <v>140227.2</v>
      </c>
      <c r="G70" s="14">
        <f>F70</f>
        <v>140227.2</v>
      </c>
    </row>
    <row r="71" spans="1:7" ht="15">
      <c r="A71" s="13">
        <v>41</v>
      </c>
      <c r="B71" s="10" t="s">
        <v>53</v>
      </c>
      <c r="C71" s="16" t="s">
        <v>23</v>
      </c>
      <c r="D71" s="11">
        <v>95829.41</v>
      </c>
      <c r="E71" s="12">
        <v>95829.4</v>
      </c>
      <c r="F71" s="12">
        <f>D71-E71</f>
        <v>0.010000000009313226</v>
      </c>
      <c r="G71" s="14">
        <f>F71</f>
        <v>0.010000000009313226</v>
      </c>
    </row>
    <row r="72" spans="1:8" ht="15">
      <c r="A72" s="13">
        <v>42</v>
      </c>
      <c r="B72" s="23" t="s">
        <v>64</v>
      </c>
      <c r="C72" s="16" t="s">
        <v>87</v>
      </c>
      <c r="D72" s="11">
        <v>109393.9</v>
      </c>
      <c r="E72" s="12">
        <v>109393.89</v>
      </c>
      <c r="F72" s="12">
        <f aca="true" t="shared" si="6" ref="F72:F94">D72-E72</f>
        <v>0.00999999999476131</v>
      </c>
      <c r="G72" s="15">
        <f>F72</f>
        <v>0.00999999999476131</v>
      </c>
      <c r="H72" s="8"/>
    </row>
    <row r="73" spans="1:8" ht="15">
      <c r="A73" s="36">
        <v>43</v>
      </c>
      <c r="B73" s="37" t="s">
        <v>65</v>
      </c>
      <c r="C73" s="10" t="s">
        <v>5</v>
      </c>
      <c r="D73" s="11">
        <v>75600</v>
      </c>
      <c r="E73" s="12">
        <v>80600.09</v>
      </c>
      <c r="F73" s="12">
        <f t="shared" si="6"/>
        <v>-5000.0899999999965</v>
      </c>
      <c r="G73" s="38">
        <f>F73+F74</f>
        <v>-0.03999999999359716</v>
      </c>
      <c r="H73" s="8"/>
    </row>
    <row r="74" spans="1:7" ht="15">
      <c r="A74" s="36"/>
      <c r="B74" s="37"/>
      <c r="C74" s="16" t="s">
        <v>24</v>
      </c>
      <c r="D74" s="11">
        <v>73000</v>
      </c>
      <c r="E74" s="12">
        <v>67999.95</v>
      </c>
      <c r="F74" s="12">
        <f t="shared" si="6"/>
        <v>5000.050000000003</v>
      </c>
      <c r="G74" s="39"/>
    </row>
    <row r="75" spans="1:7" ht="15">
      <c r="A75" s="44">
        <v>44</v>
      </c>
      <c r="B75" s="41" t="s">
        <v>97</v>
      </c>
      <c r="C75" s="16" t="s">
        <v>78</v>
      </c>
      <c r="D75" s="11">
        <v>55022</v>
      </c>
      <c r="E75" s="12"/>
      <c r="F75" s="12">
        <f>D75-E75</f>
        <v>55022</v>
      </c>
      <c r="G75" s="38">
        <f>F75+F76</f>
        <v>21952</v>
      </c>
    </row>
    <row r="76" spans="1:8" ht="15">
      <c r="A76" s="46"/>
      <c r="B76" s="43"/>
      <c r="C76" s="16" t="s">
        <v>92</v>
      </c>
      <c r="D76" s="11"/>
      <c r="E76" s="12">
        <v>33070</v>
      </c>
      <c r="F76" s="12">
        <f>D76-E76</f>
        <v>-33070</v>
      </c>
      <c r="G76" s="50"/>
      <c r="H76" s="8"/>
    </row>
    <row r="77" spans="1:8" ht="15">
      <c r="A77" s="44">
        <v>45</v>
      </c>
      <c r="B77" s="41" t="s">
        <v>98</v>
      </c>
      <c r="C77" s="16" t="s">
        <v>12</v>
      </c>
      <c r="D77" s="11">
        <v>89995</v>
      </c>
      <c r="E77" s="12"/>
      <c r="F77" s="12">
        <f t="shared" si="6"/>
        <v>89995</v>
      </c>
      <c r="G77" s="38">
        <f>F77+F78</f>
        <v>94720</v>
      </c>
      <c r="H77" s="8"/>
    </row>
    <row r="78" spans="1:8" ht="15">
      <c r="A78" s="45"/>
      <c r="B78" s="42"/>
      <c r="C78" s="16" t="s">
        <v>78</v>
      </c>
      <c r="D78" s="11">
        <v>110025</v>
      </c>
      <c r="E78" s="12">
        <v>105300</v>
      </c>
      <c r="F78" s="12">
        <f t="shared" si="6"/>
        <v>4725</v>
      </c>
      <c r="G78" s="40"/>
      <c r="H78" s="8"/>
    </row>
    <row r="79" spans="1:8" ht="15">
      <c r="A79" s="13">
        <v>46</v>
      </c>
      <c r="B79" s="10" t="s">
        <v>99</v>
      </c>
      <c r="C79" s="16" t="s">
        <v>78</v>
      </c>
      <c r="D79" s="11">
        <v>66556.8</v>
      </c>
      <c r="E79" s="12">
        <v>66556.81</v>
      </c>
      <c r="F79" s="12">
        <f t="shared" si="6"/>
        <v>-0.00999999999476131</v>
      </c>
      <c r="G79" s="14">
        <f>F79</f>
        <v>-0.00999999999476131</v>
      </c>
      <c r="H79" s="8"/>
    </row>
    <row r="80" spans="1:8" ht="30">
      <c r="A80" s="13">
        <v>47</v>
      </c>
      <c r="B80" s="10" t="s">
        <v>100</v>
      </c>
      <c r="C80" s="16" t="s">
        <v>39</v>
      </c>
      <c r="D80" s="11">
        <v>65442.24</v>
      </c>
      <c r="E80" s="12">
        <v>63160.02</v>
      </c>
      <c r="F80" s="12">
        <f t="shared" si="6"/>
        <v>2282.220000000001</v>
      </c>
      <c r="G80" s="14">
        <f>F80</f>
        <v>2282.220000000001</v>
      </c>
      <c r="H80" s="8"/>
    </row>
    <row r="81" spans="1:8" ht="15">
      <c r="A81" s="13">
        <v>48</v>
      </c>
      <c r="B81" s="10" t="s">
        <v>101</v>
      </c>
      <c r="C81" s="16" t="s">
        <v>78</v>
      </c>
      <c r="D81" s="11">
        <v>66556.8</v>
      </c>
      <c r="E81" s="12">
        <v>30560.1</v>
      </c>
      <c r="F81" s="12">
        <f t="shared" si="6"/>
        <v>35996.700000000004</v>
      </c>
      <c r="G81" s="24">
        <f>F81</f>
        <v>35996.700000000004</v>
      </c>
      <c r="H81" s="8"/>
    </row>
    <row r="82" spans="1:8" ht="15">
      <c r="A82" s="13">
        <v>49</v>
      </c>
      <c r="B82" s="10" t="s">
        <v>102</v>
      </c>
      <c r="C82" s="16" t="s">
        <v>78</v>
      </c>
      <c r="D82" s="11">
        <v>175131</v>
      </c>
      <c r="E82" s="12">
        <v>218921.93</v>
      </c>
      <c r="F82" s="12">
        <f t="shared" si="6"/>
        <v>-43790.92999999999</v>
      </c>
      <c r="G82" s="14">
        <f>F82</f>
        <v>-43790.92999999999</v>
      </c>
      <c r="H82" s="8"/>
    </row>
    <row r="83" spans="1:8" ht="15">
      <c r="A83" s="44">
        <v>50</v>
      </c>
      <c r="B83" s="41" t="s">
        <v>103</v>
      </c>
      <c r="C83" s="16" t="s">
        <v>5</v>
      </c>
      <c r="D83" s="11">
        <v>104000</v>
      </c>
      <c r="E83" s="12"/>
      <c r="F83" s="12">
        <f t="shared" si="6"/>
        <v>104000</v>
      </c>
      <c r="G83" s="38">
        <f>F83+F84+F85</f>
        <v>84172.09</v>
      </c>
      <c r="H83" s="8"/>
    </row>
    <row r="84" spans="1:8" ht="15">
      <c r="A84" s="45"/>
      <c r="B84" s="42"/>
      <c r="C84" s="16" t="s">
        <v>25</v>
      </c>
      <c r="D84" s="11">
        <v>43000</v>
      </c>
      <c r="E84" s="12">
        <v>23042.31</v>
      </c>
      <c r="F84" s="12">
        <f>D84-E84</f>
        <v>19957.69</v>
      </c>
      <c r="G84" s="40"/>
      <c r="H84" s="8"/>
    </row>
    <row r="85" spans="1:8" ht="15">
      <c r="A85" s="46"/>
      <c r="B85" s="43"/>
      <c r="C85" s="16" t="s">
        <v>80</v>
      </c>
      <c r="D85" s="11"/>
      <c r="E85" s="12">
        <v>39785.6</v>
      </c>
      <c r="F85" s="12">
        <f>D85-E85</f>
        <v>-39785.6</v>
      </c>
      <c r="G85" s="50"/>
      <c r="H85" s="8"/>
    </row>
    <row r="86" spans="1:8" ht="15">
      <c r="A86" s="36">
        <v>51</v>
      </c>
      <c r="B86" s="37" t="s">
        <v>104</v>
      </c>
      <c r="C86" s="16" t="s">
        <v>12</v>
      </c>
      <c r="D86" s="11">
        <v>90000</v>
      </c>
      <c r="E86" s="12"/>
      <c r="F86" s="12">
        <f t="shared" si="6"/>
        <v>90000</v>
      </c>
      <c r="G86" s="38">
        <f>F86+F87</f>
        <v>184109</v>
      </c>
      <c r="H86" s="8"/>
    </row>
    <row r="87" spans="1:8" ht="15">
      <c r="A87" s="36"/>
      <c r="B87" s="37"/>
      <c r="C87" s="16" t="s">
        <v>78</v>
      </c>
      <c r="D87" s="11">
        <v>94109</v>
      </c>
      <c r="E87" s="12"/>
      <c r="F87" s="12">
        <f t="shared" si="6"/>
        <v>94109</v>
      </c>
      <c r="G87" s="39"/>
      <c r="H87" s="8"/>
    </row>
    <row r="88" spans="1:8" ht="15">
      <c r="A88" s="13">
        <v>52</v>
      </c>
      <c r="B88" s="23" t="s">
        <v>105</v>
      </c>
      <c r="C88" s="16" t="s">
        <v>78</v>
      </c>
      <c r="D88" s="11">
        <v>96546</v>
      </c>
      <c r="E88" s="12">
        <v>21085.8</v>
      </c>
      <c r="F88" s="12">
        <f t="shared" si="6"/>
        <v>75460.2</v>
      </c>
      <c r="G88" s="14">
        <f>F88</f>
        <v>75460.2</v>
      </c>
      <c r="H88" s="8"/>
    </row>
    <row r="89" spans="1:8" ht="15">
      <c r="A89" s="36">
        <v>53</v>
      </c>
      <c r="B89" s="37" t="s">
        <v>106</v>
      </c>
      <c r="C89" s="16" t="s">
        <v>78</v>
      </c>
      <c r="D89" s="11">
        <v>71008</v>
      </c>
      <c r="E89" s="12">
        <v>70008</v>
      </c>
      <c r="F89" s="12">
        <f t="shared" si="6"/>
        <v>1000</v>
      </c>
      <c r="G89" s="38">
        <f>F89+F90</f>
        <v>0</v>
      </c>
      <c r="H89" s="9"/>
    </row>
    <row r="90" spans="1:8" ht="15">
      <c r="A90" s="36"/>
      <c r="B90" s="37"/>
      <c r="C90" s="16" t="s">
        <v>17</v>
      </c>
      <c r="D90" s="11">
        <v>90000</v>
      </c>
      <c r="E90" s="12">
        <v>91000</v>
      </c>
      <c r="F90" s="12">
        <f t="shared" si="6"/>
        <v>-1000</v>
      </c>
      <c r="G90" s="39"/>
      <c r="H90" s="9"/>
    </row>
    <row r="91" spans="1:7" ht="15">
      <c r="A91" s="36">
        <v>54</v>
      </c>
      <c r="B91" s="37" t="s">
        <v>107</v>
      </c>
      <c r="C91" s="16" t="s">
        <v>12</v>
      </c>
      <c r="D91" s="11">
        <v>90000</v>
      </c>
      <c r="E91" s="12"/>
      <c r="F91" s="12">
        <f t="shared" si="6"/>
        <v>90000</v>
      </c>
      <c r="G91" s="38">
        <f>F91+F92+F93</f>
        <v>3917.8699999999953</v>
      </c>
    </row>
    <row r="92" spans="1:8" ht="15">
      <c r="A92" s="36"/>
      <c r="B92" s="37"/>
      <c r="C92" s="9" t="s">
        <v>95</v>
      </c>
      <c r="D92" s="11"/>
      <c r="E92" s="12">
        <v>195800.13</v>
      </c>
      <c r="F92" s="12">
        <f t="shared" si="6"/>
        <v>-195800.13</v>
      </c>
      <c r="G92" s="40"/>
      <c r="H92" s="8"/>
    </row>
    <row r="93" spans="1:7" ht="15">
      <c r="A93" s="36"/>
      <c r="B93" s="37"/>
      <c r="C93" s="16" t="s">
        <v>78</v>
      </c>
      <c r="D93" s="11">
        <v>109718</v>
      </c>
      <c r="E93" s="12"/>
      <c r="F93" s="12">
        <f t="shared" si="6"/>
        <v>109718</v>
      </c>
      <c r="G93" s="39"/>
    </row>
    <row r="94" spans="1:7" ht="15">
      <c r="A94" s="36">
        <v>55</v>
      </c>
      <c r="B94" s="37" t="s">
        <v>108</v>
      </c>
      <c r="C94" s="16" t="s">
        <v>96</v>
      </c>
      <c r="D94" s="11">
        <v>102088</v>
      </c>
      <c r="E94" s="12">
        <v>93720</v>
      </c>
      <c r="F94" s="12">
        <f t="shared" si="6"/>
        <v>8368</v>
      </c>
      <c r="G94" s="38">
        <f>F94+F95</f>
        <v>-44037</v>
      </c>
    </row>
    <row r="95" spans="1:7" ht="15.75" thickBot="1">
      <c r="A95" s="51"/>
      <c r="B95" s="52"/>
      <c r="C95" s="25" t="s">
        <v>78</v>
      </c>
      <c r="D95" s="26">
        <v>30000</v>
      </c>
      <c r="E95" s="27">
        <v>82405</v>
      </c>
      <c r="F95" s="27">
        <f>D95-E95</f>
        <v>-52405</v>
      </c>
      <c r="G95" s="49"/>
    </row>
    <row r="96" spans="1:8" ht="15.75" thickBot="1">
      <c r="A96" s="28"/>
      <c r="B96" s="29"/>
      <c r="C96" s="30"/>
      <c r="D96" s="31">
        <f>SUM(D4:D95)</f>
        <v>7324831.500000001</v>
      </c>
      <c r="E96" s="32">
        <f>SUM(E4:E95)</f>
        <v>5878178.219999997</v>
      </c>
      <c r="F96" s="33">
        <f>SUM(F4:F95)</f>
        <v>1446653.2799999998</v>
      </c>
      <c r="G96" s="33">
        <f>SUM(G4:G95)</f>
        <v>1446653.2800000003</v>
      </c>
      <c r="H96" s="6"/>
    </row>
    <row r="98" ht="15">
      <c r="B98" s="1" t="s">
        <v>110</v>
      </c>
    </row>
  </sheetData>
  <sheetProtection/>
  <mergeCells count="93">
    <mergeCell ref="G19:G20"/>
    <mergeCell ref="G23:G25"/>
    <mergeCell ref="G45:G46"/>
    <mergeCell ref="G58:G59"/>
    <mergeCell ref="G38:G39"/>
    <mergeCell ref="G17:G18"/>
    <mergeCell ref="G34:G35"/>
    <mergeCell ref="G54:G55"/>
    <mergeCell ref="G56:G57"/>
    <mergeCell ref="G42:G44"/>
    <mergeCell ref="E68:E69"/>
    <mergeCell ref="F68:F69"/>
    <mergeCell ref="G63:G65"/>
    <mergeCell ref="G66:G67"/>
    <mergeCell ref="G68:G69"/>
    <mergeCell ref="G21:G22"/>
    <mergeCell ref="A91:A93"/>
    <mergeCell ref="B91:B93"/>
    <mergeCell ref="A75:A76"/>
    <mergeCell ref="B75:B76"/>
    <mergeCell ref="A68:A69"/>
    <mergeCell ref="B68:B69"/>
    <mergeCell ref="G77:G78"/>
    <mergeCell ref="G73:G74"/>
    <mergeCell ref="G47:G49"/>
    <mergeCell ref="G83:G85"/>
    <mergeCell ref="A94:A95"/>
    <mergeCell ref="B94:B95"/>
    <mergeCell ref="G36:G37"/>
    <mergeCell ref="G32:G33"/>
    <mergeCell ref="G30:G31"/>
    <mergeCell ref="G50:G51"/>
    <mergeCell ref="G75:G76"/>
    <mergeCell ref="A86:A87"/>
    <mergeCell ref="B86:B87"/>
    <mergeCell ref="A89:A90"/>
    <mergeCell ref="B89:B90"/>
    <mergeCell ref="G94:G95"/>
    <mergeCell ref="G91:G93"/>
    <mergeCell ref="G89:G90"/>
    <mergeCell ref="G86:G87"/>
    <mergeCell ref="A34:A35"/>
    <mergeCell ref="B34:B35"/>
    <mergeCell ref="A42:A44"/>
    <mergeCell ref="B42:B44"/>
    <mergeCell ref="A45:A46"/>
    <mergeCell ref="A36:A37"/>
    <mergeCell ref="B36:B37"/>
    <mergeCell ref="B45:B46"/>
    <mergeCell ref="A17:A18"/>
    <mergeCell ref="B17:B18"/>
    <mergeCell ref="A19:A20"/>
    <mergeCell ref="B19:B20"/>
    <mergeCell ref="A21:A22"/>
    <mergeCell ref="B21:B22"/>
    <mergeCell ref="A63:A65"/>
    <mergeCell ref="B63:B65"/>
    <mergeCell ref="A66:A67"/>
    <mergeCell ref="B66:B67"/>
    <mergeCell ref="A83:A85"/>
    <mergeCell ref="B83:B85"/>
    <mergeCell ref="A77:A78"/>
    <mergeCell ref="B77:B78"/>
    <mergeCell ref="A73:A74"/>
    <mergeCell ref="B73:B74"/>
    <mergeCell ref="A54:A55"/>
    <mergeCell ref="B54:B55"/>
    <mergeCell ref="A56:A57"/>
    <mergeCell ref="B56:B57"/>
    <mergeCell ref="A58:A59"/>
    <mergeCell ref="B58:B59"/>
    <mergeCell ref="A47:A49"/>
    <mergeCell ref="B47:B49"/>
    <mergeCell ref="A50:A51"/>
    <mergeCell ref="B50:B51"/>
    <mergeCell ref="A38:A39"/>
    <mergeCell ref="B38:B39"/>
    <mergeCell ref="A30:A31"/>
    <mergeCell ref="B30:B31"/>
    <mergeCell ref="A32:A33"/>
    <mergeCell ref="B32:B33"/>
    <mergeCell ref="B23:B25"/>
    <mergeCell ref="A23:A25"/>
    <mergeCell ref="A1:G1"/>
    <mergeCell ref="A15:A16"/>
    <mergeCell ref="B15:B16"/>
    <mergeCell ref="A6:A8"/>
    <mergeCell ref="B6:B8"/>
    <mergeCell ref="A12:A13"/>
    <mergeCell ref="B12:B13"/>
    <mergeCell ref="G12:G13"/>
    <mergeCell ref="G6:G8"/>
    <mergeCell ref="G15:G16"/>
  </mergeCells>
  <printOptions/>
  <pageMargins left="0.1968503937007874" right="0.1968503937007874" top="0.5905511811023623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2011-05-25T10:26:46Z</dcterms:modified>
  <cp:category/>
  <cp:version/>
  <cp:contentType/>
  <cp:contentStatus/>
</cp:coreProperties>
</file>